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Page\Courses\ChE3063\"/>
    </mc:Choice>
  </mc:AlternateContent>
  <bookViews>
    <workbookView xWindow="120" yWindow="75" windowWidth="19020" windowHeight="1240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4" i="1" l="1"/>
  <c r="F6" i="1"/>
  <c r="B4" i="1"/>
  <c r="B12" i="1" s="1"/>
  <c r="E12" i="1" s="1"/>
  <c r="B11" i="1" l="1"/>
  <c r="E11" i="1" s="1"/>
  <c r="B18" i="1" s="1"/>
  <c r="B20" i="1" s="1"/>
  <c r="B21" i="1" l="1"/>
  <c r="B23" i="1" s="1"/>
  <c r="B24" i="1"/>
</calcChain>
</file>

<file path=xl/sharedStrings.xml><?xml version="1.0" encoding="utf-8"?>
<sst xmlns="http://schemas.openxmlformats.org/spreadsheetml/2006/main" count="32" uniqueCount="30">
  <si>
    <t>Problem 14.1 S&amp;VN 7th ed</t>
  </si>
  <si>
    <r>
      <t>x</t>
    </r>
    <r>
      <rPr>
        <vertAlign val="subscript"/>
        <sz val="14"/>
        <color theme="1"/>
        <rFont val="Calibri"/>
        <family val="2"/>
        <scheme val="minor"/>
      </rPr>
      <t>1</t>
    </r>
  </si>
  <si>
    <r>
      <t>x</t>
    </r>
    <r>
      <rPr>
        <vertAlign val="subscript"/>
        <sz val="14"/>
        <color theme="1"/>
        <rFont val="Calibri"/>
        <family val="2"/>
        <scheme val="minor"/>
      </rPr>
      <t>2</t>
    </r>
  </si>
  <si>
    <r>
      <t>P</t>
    </r>
    <r>
      <rPr>
        <vertAlign val="subscript"/>
        <sz val="14"/>
        <color theme="1"/>
        <rFont val="Calibri"/>
        <family val="2"/>
        <scheme val="minor"/>
      </rPr>
      <t>1</t>
    </r>
    <r>
      <rPr>
        <vertAlign val="superscript"/>
        <sz val="14"/>
        <color theme="1"/>
        <rFont val="Calibri"/>
        <family val="2"/>
        <scheme val="minor"/>
      </rPr>
      <t xml:space="preserve">SAT </t>
    </r>
    <r>
      <rPr>
        <sz val="14"/>
        <color theme="1"/>
        <rFont val="Calibri"/>
        <family val="2"/>
        <scheme val="minor"/>
      </rPr>
      <t>(kPa)</t>
    </r>
  </si>
  <si>
    <r>
      <t>P</t>
    </r>
    <r>
      <rPr>
        <vertAlign val="subscript"/>
        <sz val="14"/>
        <color theme="1"/>
        <rFont val="Calibri"/>
        <family val="2"/>
        <scheme val="minor"/>
      </rPr>
      <t>2</t>
    </r>
    <r>
      <rPr>
        <vertAlign val="superscript"/>
        <sz val="14"/>
        <color theme="1"/>
        <rFont val="Calibri"/>
        <family val="2"/>
        <scheme val="minor"/>
      </rPr>
      <t xml:space="preserve">SAT </t>
    </r>
    <r>
      <rPr>
        <sz val="14"/>
        <color theme="1"/>
        <rFont val="Calibri"/>
        <family val="2"/>
        <scheme val="minor"/>
      </rPr>
      <t>(kPa)</t>
    </r>
  </si>
  <si>
    <r>
      <rPr>
        <sz val="16"/>
        <rFont val="Times New Roman"/>
        <family val="1"/>
      </rPr>
      <t>ln</t>
    </r>
    <r>
      <rPr>
        <sz val="16"/>
        <rFont val="Symbol"/>
        <family val="1"/>
        <charset val="2"/>
      </rPr>
      <t>(g</t>
    </r>
    <r>
      <rPr>
        <vertAlign val="subscript"/>
        <sz val="16"/>
        <rFont val="Times New Roman"/>
        <family val="1"/>
      </rPr>
      <t>1</t>
    </r>
    <r>
      <rPr>
        <sz val="16"/>
        <rFont val="Times New Roman"/>
        <family val="1"/>
      </rPr>
      <t>)</t>
    </r>
  </si>
  <si>
    <r>
      <rPr>
        <sz val="16"/>
        <rFont val="Times New Roman"/>
        <family val="1"/>
      </rPr>
      <t>ln</t>
    </r>
    <r>
      <rPr>
        <sz val="16"/>
        <rFont val="Symbol"/>
        <family val="1"/>
        <charset val="2"/>
      </rPr>
      <t>(g</t>
    </r>
    <r>
      <rPr>
        <vertAlign val="subscript"/>
        <sz val="16"/>
        <rFont val="Times New Roman"/>
        <family val="1"/>
      </rPr>
      <t>2</t>
    </r>
    <r>
      <rPr>
        <sz val="16"/>
        <rFont val="Times New Roman"/>
        <family val="1"/>
      </rPr>
      <t xml:space="preserve">) </t>
    </r>
  </si>
  <si>
    <t>A</t>
  </si>
  <si>
    <t>B</t>
  </si>
  <si>
    <t>Margules 3-suffix constants</t>
  </si>
  <si>
    <r>
      <t>g</t>
    </r>
    <r>
      <rPr>
        <vertAlign val="subscript"/>
        <sz val="16"/>
        <rFont val="Times New Roman"/>
        <family val="1"/>
      </rPr>
      <t>1</t>
    </r>
  </si>
  <si>
    <r>
      <t>g</t>
    </r>
    <r>
      <rPr>
        <vertAlign val="subscript"/>
        <sz val="16"/>
        <rFont val="Times New Roman"/>
        <family val="1"/>
      </rPr>
      <t>2</t>
    </r>
  </si>
  <si>
    <t>P (bubble pt.)</t>
  </si>
  <si>
    <r>
      <t>y</t>
    </r>
    <r>
      <rPr>
        <vertAlign val="subscript"/>
        <sz val="14"/>
        <color theme="1"/>
        <rFont val="Calibri"/>
        <family val="2"/>
        <scheme val="minor"/>
      </rPr>
      <t>1</t>
    </r>
  </si>
  <si>
    <r>
      <t>y</t>
    </r>
    <r>
      <rPr>
        <vertAlign val="subscript"/>
        <sz val="14"/>
        <color theme="1"/>
        <rFont val="Calibri"/>
        <family val="2"/>
        <scheme val="minor"/>
      </rPr>
      <t>2</t>
    </r>
  </si>
  <si>
    <r>
      <t>f</t>
    </r>
    <r>
      <rPr>
        <vertAlign val="subscript"/>
        <sz val="16"/>
        <rFont val="Times New Roman"/>
        <family val="1"/>
      </rPr>
      <t>1</t>
    </r>
  </si>
  <si>
    <r>
      <t>f</t>
    </r>
    <r>
      <rPr>
        <vertAlign val="subscript"/>
        <sz val="16"/>
        <rFont val="Times New Roman"/>
        <family val="1"/>
      </rPr>
      <t>2</t>
    </r>
    <r>
      <rPr>
        <sz val="16"/>
        <rFont val="Times New Roman"/>
        <family val="1"/>
      </rPr>
      <t xml:space="preserve"> </t>
    </r>
  </si>
  <si>
    <r>
      <t xml:space="preserve">First Iteration with 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  <scheme val="minor"/>
      </rPr>
      <t>'s =1</t>
    </r>
  </si>
  <si>
    <t>given: virial coefficients</t>
  </si>
  <si>
    <r>
      <rPr>
        <sz val="14"/>
        <color theme="1"/>
        <rFont val="Symbol"/>
        <family val="1"/>
        <charset val="2"/>
      </rPr>
      <t>d</t>
    </r>
    <r>
      <rPr>
        <vertAlign val="subscript"/>
        <sz val="14"/>
        <color theme="1"/>
        <rFont val="Calibri"/>
        <family val="2"/>
        <scheme val="minor"/>
      </rPr>
      <t>12</t>
    </r>
  </si>
  <si>
    <r>
      <t>B</t>
    </r>
    <r>
      <rPr>
        <vertAlign val="subscript"/>
        <sz val="12"/>
        <color theme="1"/>
        <rFont val="Calibri"/>
        <family val="2"/>
        <scheme val="minor"/>
      </rPr>
      <t>11</t>
    </r>
    <r>
      <rPr>
        <sz val="12"/>
        <color theme="1"/>
        <rFont val="Calibri"/>
        <family val="2"/>
        <scheme val="minor"/>
      </rPr>
      <t xml:space="preserve"> (cm</t>
    </r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/mole)</t>
    </r>
  </si>
  <si>
    <r>
      <t>B</t>
    </r>
    <r>
      <rPr>
        <vertAlign val="subscript"/>
        <sz val="12"/>
        <color theme="1"/>
        <rFont val="Calibri"/>
        <family val="2"/>
        <scheme val="minor"/>
      </rPr>
      <t>22</t>
    </r>
    <r>
      <rPr>
        <sz val="12"/>
        <color theme="1"/>
        <rFont val="Calibri"/>
        <family val="2"/>
        <scheme val="minor"/>
      </rPr>
      <t xml:space="preserve"> (cm</t>
    </r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/mole)</t>
    </r>
  </si>
  <si>
    <r>
      <t>B</t>
    </r>
    <r>
      <rPr>
        <vertAlign val="subscript"/>
        <sz val="12"/>
        <color theme="1"/>
        <rFont val="Calibri"/>
        <family val="2"/>
        <scheme val="minor"/>
      </rPr>
      <t>12</t>
    </r>
    <r>
      <rPr>
        <sz val="12"/>
        <color theme="1"/>
        <rFont val="Calibri"/>
        <family val="2"/>
        <scheme val="minor"/>
      </rPr>
      <t xml:space="preserve"> (cm</t>
    </r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/mole)</t>
    </r>
  </si>
  <si>
    <t>T (ºC)</t>
  </si>
  <si>
    <t>T (K)</t>
  </si>
  <si>
    <r>
      <t xml:space="preserve">P = </t>
    </r>
    <r>
      <rPr>
        <sz val="16"/>
        <color theme="1"/>
        <rFont val="Symbol"/>
        <family val="1"/>
        <charset val="2"/>
      </rPr>
      <t>g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* x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* P</t>
    </r>
    <r>
      <rPr>
        <vertAlign val="subscript"/>
        <sz val="16"/>
        <color theme="1"/>
        <rFont val="Calibri"/>
        <family val="2"/>
        <scheme val="minor"/>
      </rPr>
      <t>1</t>
    </r>
    <r>
      <rPr>
        <vertAlign val="superscript"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 / </t>
    </r>
    <r>
      <rPr>
        <sz val="16"/>
        <color theme="1"/>
        <rFont val="Symbol"/>
        <family val="1"/>
        <charset val="2"/>
      </rPr>
      <t>f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+ </t>
    </r>
    <r>
      <rPr>
        <sz val="16"/>
        <color theme="1"/>
        <rFont val="Symbol"/>
        <family val="1"/>
        <charset val="2"/>
      </rPr>
      <t>g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* x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* P</t>
    </r>
    <r>
      <rPr>
        <vertAlign val="subscript"/>
        <sz val="16"/>
        <color theme="1"/>
        <rFont val="Calibri"/>
        <family val="2"/>
        <scheme val="minor"/>
      </rPr>
      <t>2</t>
    </r>
    <r>
      <rPr>
        <vertAlign val="superscript"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 / </t>
    </r>
    <r>
      <rPr>
        <sz val="16"/>
        <color theme="1"/>
        <rFont val="Symbol"/>
        <family val="1"/>
        <charset val="2"/>
      </rPr>
      <t>f</t>
    </r>
    <r>
      <rPr>
        <vertAlign val="subscript"/>
        <sz val="16"/>
        <color theme="1"/>
        <rFont val="Calibri"/>
        <family val="2"/>
        <scheme val="minor"/>
      </rPr>
      <t>2</t>
    </r>
  </si>
  <si>
    <r>
      <t>y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= </t>
    </r>
    <r>
      <rPr>
        <sz val="16"/>
        <color theme="1"/>
        <rFont val="Symbol"/>
        <family val="1"/>
        <charset val="2"/>
      </rPr>
      <t>g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* x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* P</t>
    </r>
    <r>
      <rPr>
        <vertAlign val="subscript"/>
        <sz val="16"/>
        <color theme="1"/>
        <rFont val="Calibri"/>
        <family val="2"/>
        <scheme val="minor"/>
      </rPr>
      <t>1</t>
    </r>
    <r>
      <rPr>
        <vertAlign val="superscript"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 / </t>
    </r>
    <r>
      <rPr>
        <sz val="16"/>
        <color theme="1"/>
        <rFont val="Symbol"/>
        <family val="1"/>
        <charset val="2"/>
      </rPr>
      <t>f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* P</t>
    </r>
  </si>
  <si>
    <r>
      <t>y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= </t>
    </r>
    <r>
      <rPr>
        <sz val="16"/>
        <color theme="1"/>
        <rFont val="Symbol"/>
        <family val="1"/>
        <charset val="2"/>
      </rPr>
      <t>g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* x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* P</t>
    </r>
    <r>
      <rPr>
        <vertAlign val="subscript"/>
        <sz val="16"/>
        <color theme="1"/>
        <rFont val="Calibri"/>
        <family val="2"/>
        <scheme val="minor"/>
      </rPr>
      <t>2</t>
    </r>
    <r>
      <rPr>
        <vertAlign val="superscript"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 / </t>
    </r>
    <r>
      <rPr>
        <sz val="16"/>
        <color theme="1"/>
        <rFont val="Symbol"/>
        <family val="1"/>
        <charset val="2"/>
      </rPr>
      <t>f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* P</t>
    </r>
  </si>
  <si>
    <r>
      <rPr>
        <sz val="16"/>
        <color theme="1"/>
        <rFont val="Symbol"/>
        <family val="1"/>
        <charset val="2"/>
      </rPr>
      <t>f</t>
    </r>
    <r>
      <rPr>
        <vertAlign val="sub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= exp ( P /RT * (B</t>
    </r>
    <r>
      <rPr>
        <vertAlign val="subscript"/>
        <sz val="16"/>
        <color theme="1"/>
        <rFont val="Calibri"/>
        <family val="2"/>
        <scheme val="minor"/>
      </rPr>
      <t>11</t>
    </r>
    <r>
      <rPr>
        <sz val="16"/>
        <color theme="1"/>
        <rFont val="Calibri"/>
        <family val="2"/>
        <scheme val="minor"/>
      </rPr>
      <t xml:space="preserve"> + y</t>
    </r>
    <r>
      <rPr>
        <vertAlign val="subscript"/>
        <sz val="16"/>
        <color theme="1"/>
        <rFont val="Calibri"/>
        <family val="2"/>
        <scheme val="minor"/>
      </rPr>
      <t>2</t>
    </r>
    <r>
      <rPr>
        <vertAlign val="super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* </t>
    </r>
    <r>
      <rPr>
        <sz val="16"/>
        <color theme="1"/>
        <rFont val="Symbol"/>
        <family val="1"/>
        <charset val="2"/>
      </rPr>
      <t>d</t>
    </r>
    <r>
      <rPr>
        <vertAlign val="subscript"/>
        <sz val="16"/>
        <color theme="1"/>
        <rFont val="Calibri"/>
        <family val="2"/>
        <scheme val="minor"/>
      </rPr>
      <t>12</t>
    </r>
    <r>
      <rPr>
        <sz val="16"/>
        <color theme="1"/>
        <rFont val="Calibri"/>
        <family val="2"/>
        <scheme val="minor"/>
      </rPr>
      <t>))</t>
    </r>
  </si>
  <si>
    <r>
      <rPr>
        <sz val="16"/>
        <color theme="1"/>
        <rFont val="Symbol"/>
        <family val="1"/>
        <charset val="2"/>
      </rPr>
      <t>f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= exp ( P /RT * (B</t>
    </r>
    <r>
      <rPr>
        <vertAlign val="subscript"/>
        <sz val="16"/>
        <color theme="1"/>
        <rFont val="Calibri"/>
        <family val="2"/>
        <scheme val="minor"/>
      </rPr>
      <t>22</t>
    </r>
    <r>
      <rPr>
        <sz val="16"/>
        <color theme="1"/>
        <rFont val="Calibri"/>
        <family val="2"/>
        <scheme val="minor"/>
      </rPr>
      <t xml:space="preserve"> + y</t>
    </r>
    <r>
      <rPr>
        <vertAlign val="subscript"/>
        <sz val="16"/>
        <color theme="1"/>
        <rFont val="Calibri"/>
        <family val="2"/>
        <scheme val="minor"/>
      </rPr>
      <t>1</t>
    </r>
    <r>
      <rPr>
        <vertAlign val="super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* </t>
    </r>
    <r>
      <rPr>
        <sz val="16"/>
        <color theme="1"/>
        <rFont val="Symbol"/>
        <family val="1"/>
        <charset val="2"/>
      </rPr>
      <t>d</t>
    </r>
    <r>
      <rPr>
        <vertAlign val="subscript"/>
        <sz val="16"/>
        <color theme="1"/>
        <rFont val="Calibri"/>
        <family val="2"/>
        <scheme val="minor"/>
      </rPr>
      <t>12</t>
    </r>
    <r>
      <rPr>
        <sz val="16"/>
        <color theme="1"/>
        <rFont val="Calibri"/>
        <family val="2"/>
        <scheme val="minor"/>
      </rPr>
      <t>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</si>
</sst>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6"/>
      <name val="Symbol"/>
      <family val="1"/>
      <charset val="2"/>
    </font>
    <font>
      <sz val="16"/>
      <name val="Times New Roman"/>
      <family val="1"/>
    </font>
    <font>
      <vertAlign val="subscript"/>
      <sz val="16"/>
      <name val="Times New Roman"/>
      <family val="1"/>
    </font>
    <font>
      <sz val="11"/>
      <color theme="1"/>
      <name val="Symbol"/>
      <family val="1"/>
      <charset val="2"/>
    </font>
    <font>
      <sz val="14"/>
      <color theme="1"/>
      <name val="Symbol"/>
      <family val="1"/>
      <charset val="2"/>
    </font>
    <font>
      <sz val="16"/>
      <color theme="1"/>
      <name val="Calibri"/>
      <family val="2"/>
      <scheme val="minor"/>
    </font>
    <font>
      <sz val="16"/>
      <color theme="1"/>
      <name val="Symbol"/>
      <family val="1"/>
      <charset val="2"/>
    </font>
    <font>
      <vertAlign val="subscript"/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4</xdr:row>
      <xdr:rowOff>238125</xdr:rowOff>
    </xdr:from>
    <xdr:to>
      <xdr:col>17</xdr:col>
      <xdr:colOff>292767</xdr:colOff>
      <xdr:row>15</xdr:row>
      <xdr:rowOff>228600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133475"/>
          <a:ext cx="6588792" cy="2800350"/>
        </a:xfrm>
        <a:prstGeom prst="rect">
          <a:avLst/>
        </a:prstGeom>
      </xdr:spPr>
    </xdr:pic>
    <xdr:clientData/>
  </xdr:twoCellAnchor>
  <xdr:oneCellAnchor>
    <xdr:from>
      <xdr:col>7</xdr:col>
      <xdr:colOff>257175</xdr:colOff>
      <xdr:row>12</xdr:row>
      <xdr:rowOff>104775</xdr:rowOff>
    </xdr:from>
    <xdr:ext cx="65" cy="172227"/>
    <xdr:sp macro="" textlink="">
      <xdr:nvSpPr>
        <xdr:cNvPr id="3" name="TextBox 2"/>
        <xdr:cNvSpPr txBox="1"/>
      </xdr:nvSpPr>
      <xdr:spPr>
        <a:xfrm>
          <a:off x="5534025" y="304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9</xdr:col>
      <xdr:colOff>0</xdr:colOff>
      <xdr:row>17</xdr:row>
      <xdr:rowOff>0</xdr:rowOff>
    </xdr:from>
    <xdr:to>
      <xdr:col>14</xdr:col>
      <xdr:colOff>551688</xdr:colOff>
      <xdr:row>18</xdr:row>
      <xdr:rowOff>103251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191000"/>
          <a:ext cx="3599688" cy="417576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18</xdr:row>
      <xdr:rowOff>95250</xdr:rowOff>
    </xdr:from>
    <xdr:to>
      <xdr:col>15</xdr:col>
      <xdr:colOff>80772</xdr:colOff>
      <xdr:row>20</xdr:row>
      <xdr:rowOff>39980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4600575"/>
          <a:ext cx="3776472" cy="449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Normal="100" workbookViewId="0">
      <selection activeCell="D24" sqref="D24:I24"/>
    </sheetView>
  </sheetViews>
  <sheetFormatPr defaultRowHeight="15" x14ac:dyDescent="0.25"/>
  <cols>
    <col min="1" max="2" width="12.42578125" customWidth="1"/>
    <col min="3" max="3" width="4.85546875" customWidth="1"/>
    <col min="5" max="5" width="22" customWidth="1"/>
  </cols>
  <sheetData>
    <row r="1" spans="1:9" x14ac:dyDescent="0.25">
      <c r="A1" t="s">
        <v>0</v>
      </c>
    </row>
    <row r="2" spans="1:9" x14ac:dyDescent="0.25">
      <c r="E2" t="s">
        <v>18</v>
      </c>
    </row>
    <row r="3" spans="1:9" ht="20.25" x14ac:dyDescent="0.35">
      <c r="A3" s="2" t="s">
        <v>1</v>
      </c>
      <c r="B3">
        <v>0.25</v>
      </c>
      <c r="E3" s="1" t="s">
        <v>20</v>
      </c>
      <c r="F3">
        <v>-963</v>
      </c>
      <c r="H3" t="s">
        <v>23</v>
      </c>
      <c r="I3">
        <v>55</v>
      </c>
    </row>
    <row r="4" spans="1:9" ht="20.25" x14ac:dyDescent="0.35">
      <c r="A4" s="2" t="s">
        <v>2</v>
      </c>
      <c r="B4">
        <f>1-B3</f>
        <v>0.75</v>
      </c>
      <c r="E4" s="1" t="s">
        <v>21</v>
      </c>
      <c r="F4">
        <v>-1523</v>
      </c>
      <c r="H4" t="s">
        <v>24</v>
      </c>
      <c r="I4">
        <f>I3+273</f>
        <v>328</v>
      </c>
    </row>
    <row r="5" spans="1:9" ht="21.75" x14ac:dyDescent="0.35">
      <c r="A5" s="2" t="s">
        <v>3</v>
      </c>
      <c r="B5">
        <v>82.37</v>
      </c>
      <c r="E5" s="1" t="s">
        <v>22</v>
      </c>
      <c r="F5">
        <v>52</v>
      </c>
    </row>
    <row r="6" spans="1:9" ht="21.75" x14ac:dyDescent="0.35">
      <c r="A6" s="2" t="s">
        <v>4</v>
      </c>
      <c r="B6">
        <v>37.31</v>
      </c>
      <c r="E6" s="2" t="s">
        <v>19</v>
      </c>
      <c r="F6">
        <f>2*F5-F3-F4</f>
        <v>2590</v>
      </c>
    </row>
    <row r="7" spans="1:9" ht="18.75" x14ac:dyDescent="0.3">
      <c r="A7" s="2"/>
    </row>
    <row r="8" spans="1:9" ht="18.75" x14ac:dyDescent="0.3">
      <c r="A8" s="2" t="s">
        <v>7</v>
      </c>
      <c r="B8">
        <v>0.59</v>
      </c>
      <c r="C8" s="6" t="s">
        <v>9</v>
      </c>
      <c r="D8" s="6"/>
      <c r="E8" s="6"/>
    </row>
    <row r="9" spans="1:9" ht="18.75" x14ac:dyDescent="0.3">
      <c r="A9" s="2" t="s">
        <v>8</v>
      </c>
      <c r="B9">
        <v>1.42</v>
      </c>
      <c r="C9" s="6"/>
      <c r="D9" s="6"/>
      <c r="E9" s="6"/>
    </row>
    <row r="11" spans="1:9" ht="23.25" x14ac:dyDescent="0.4">
      <c r="A11" s="3" t="s">
        <v>5</v>
      </c>
      <c r="B11" s="4">
        <f>((B8+2*(B9-B8)*B3)*B4^2)</f>
        <v>0.56531249999999988</v>
      </c>
      <c r="D11" s="3" t="s">
        <v>10</v>
      </c>
      <c r="E11" s="4">
        <f>EXP(B11)</f>
        <v>1.7599976960734014</v>
      </c>
    </row>
    <row r="12" spans="1:9" ht="23.25" x14ac:dyDescent="0.4">
      <c r="A12" s="3" t="s">
        <v>6</v>
      </c>
      <c r="B12" s="4">
        <f>((B9+2*(B8-B9)*B4)*B3^2)</f>
        <v>1.0937500000000003E-2</v>
      </c>
      <c r="D12" s="3" t="s">
        <v>11</v>
      </c>
      <c r="E12" s="4">
        <f>EXP(B12)</f>
        <v>1.0109975331242536</v>
      </c>
    </row>
    <row r="13" spans="1:9" ht="21.75" x14ac:dyDescent="0.35">
      <c r="A13" s="3"/>
      <c r="D13" s="3"/>
    </row>
    <row r="14" spans="1:9" x14ac:dyDescent="0.25">
      <c r="A14" t="s">
        <v>17</v>
      </c>
    </row>
    <row r="15" spans="1:9" ht="23.25" x14ac:dyDescent="0.4">
      <c r="A15" s="3" t="s">
        <v>15</v>
      </c>
      <c r="B15">
        <v>1</v>
      </c>
    </row>
    <row r="16" spans="1:9" ht="23.25" x14ac:dyDescent="0.4">
      <c r="A16" s="3" t="s">
        <v>16</v>
      </c>
      <c r="B16">
        <v>1</v>
      </c>
    </row>
    <row r="18" spans="1:9" ht="24.75" x14ac:dyDescent="0.45">
      <c r="A18" t="s">
        <v>12</v>
      </c>
      <c r="B18" s="5">
        <f>E11*B3*B5/B15+E12*B4*B6/B16</f>
        <v>64.53299102704095</v>
      </c>
      <c r="D18" s="7" t="s">
        <v>25</v>
      </c>
      <c r="E18" s="7"/>
      <c r="F18" s="7"/>
      <c r="G18" s="7"/>
      <c r="H18" s="7"/>
      <c r="I18" s="7"/>
    </row>
    <row r="19" spans="1:9" x14ac:dyDescent="0.25">
      <c r="B19" s="5"/>
    </row>
    <row r="20" spans="1:9" ht="24.75" x14ac:dyDescent="0.45">
      <c r="A20" s="2" t="s">
        <v>13</v>
      </c>
      <c r="B20" s="5">
        <f>B3*E11*B5/(B18*B15)</f>
        <v>0.56161588018142372</v>
      </c>
      <c r="D20" s="7" t="s">
        <v>26</v>
      </c>
      <c r="E20" s="7"/>
      <c r="F20" s="7"/>
      <c r="G20" s="7"/>
      <c r="H20" s="7"/>
      <c r="I20" s="7"/>
    </row>
    <row r="21" spans="1:9" ht="24.75" x14ac:dyDescent="0.45">
      <c r="A21" s="2" t="s">
        <v>14</v>
      </c>
      <c r="B21" s="5">
        <f>B4*E12*B6/(B18*B16)</f>
        <v>0.43838411981857622</v>
      </c>
      <c r="D21" s="7" t="s">
        <v>27</v>
      </c>
      <c r="E21" s="7"/>
      <c r="F21" s="7"/>
      <c r="G21" s="7"/>
      <c r="H21" s="7"/>
      <c r="I21" s="7"/>
    </row>
    <row r="22" spans="1:9" x14ac:dyDescent="0.25">
      <c r="B22" s="5"/>
    </row>
    <row r="23" spans="1:9" ht="24.75" x14ac:dyDescent="0.45">
      <c r="A23" s="3" t="s">
        <v>15</v>
      </c>
      <c r="B23" s="4">
        <f>EXP((B18/8314/I4)*(F3+B21^2*F6))</f>
        <v>0.98905041324965948</v>
      </c>
      <c r="D23" s="7" t="s">
        <v>28</v>
      </c>
      <c r="E23" s="7"/>
      <c r="F23" s="7"/>
      <c r="G23" s="7"/>
      <c r="H23" s="7"/>
      <c r="I23" s="7"/>
    </row>
    <row r="24" spans="1:9" ht="24.75" x14ac:dyDescent="0.45">
      <c r="A24" s="3" t="s">
        <v>16</v>
      </c>
      <c r="B24" s="4">
        <f>EXP((B18/8314/I4)*(F4+B20^2*F6))</f>
        <v>0.98342972476166945</v>
      </c>
      <c r="D24" s="7" t="s">
        <v>29</v>
      </c>
      <c r="E24" s="7"/>
      <c r="F24" s="7"/>
      <c r="G24" s="7"/>
      <c r="H24" s="7"/>
      <c r="I24" s="7"/>
    </row>
  </sheetData>
  <mergeCells count="6">
    <mergeCell ref="D24:I24"/>
    <mergeCell ref="C8:E9"/>
    <mergeCell ref="D18:I18"/>
    <mergeCell ref="D20:I20"/>
    <mergeCell ref="D21:I21"/>
    <mergeCell ref="D23:I23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geoffrey-price</dc:creator>
  <cp:lastModifiedBy>Price, Geoffrey</cp:lastModifiedBy>
  <dcterms:created xsi:type="dcterms:W3CDTF">2013-11-22T14:38:09Z</dcterms:created>
  <dcterms:modified xsi:type="dcterms:W3CDTF">2018-07-31T15:01:13Z</dcterms:modified>
</cp:coreProperties>
</file>